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CUMENTOS PABLOP\ESTUDIOS PREVIOS\SUMINISTRO DE COMBUSTIBLE\SUM COMBUSTIBLE 2025\"/>
    </mc:Choice>
  </mc:AlternateContent>
  <bookViews>
    <workbookView xWindow="0" yWindow="0" windowWidth="28800" windowHeight="11400"/>
  </bookViews>
  <sheets>
    <sheet name="Hoja financiera)" sheetId="4" r:id="rId1"/>
    <sheet name="Hoja1" sheetId="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4" l="1"/>
  <c r="J12" i="4"/>
  <c r="F9" i="4" l="1"/>
  <c r="F12" i="4"/>
  <c r="B18" i="4"/>
  <c r="F17" i="4"/>
  <c r="D17" i="4"/>
  <c r="D16" i="4"/>
  <c r="D15" i="4"/>
  <c r="F14" i="4"/>
  <c r="D14" i="4"/>
  <c r="D13" i="4"/>
  <c r="D12" i="4"/>
  <c r="F15" i="4"/>
  <c r="D11" i="4"/>
  <c r="F10" i="4"/>
  <c r="D10" i="4"/>
  <c r="D9" i="4"/>
  <c r="F8" i="4"/>
  <c r="D8" i="4"/>
  <c r="F7" i="4"/>
  <c r="D7" i="4"/>
  <c r="F16" i="4"/>
  <c r="D6" i="4"/>
  <c r="F5" i="4"/>
  <c r="D5" i="4"/>
  <c r="F4" i="4"/>
  <c r="D4" i="4"/>
  <c r="F3" i="4"/>
  <c r="D3" i="4"/>
  <c r="G5" i="4" l="1"/>
  <c r="G16" i="4"/>
  <c r="G7" i="4"/>
  <c r="G3" i="4"/>
  <c r="D18" i="4"/>
  <c r="G8" i="4"/>
  <c r="G17" i="4"/>
  <c r="G15" i="4"/>
  <c r="G9" i="4"/>
  <c r="G10" i="4"/>
  <c r="G14" i="4"/>
  <c r="G12" i="4"/>
  <c r="G4" i="4"/>
  <c r="F6" i="4"/>
  <c r="G6" i="4" s="1"/>
  <c r="F11" i="4"/>
  <c r="G11" i="4" s="1"/>
  <c r="F13" i="4"/>
  <c r="G13" i="4" s="1"/>
  <c r="G18" i="4" l="1"/>
</calcChain>
</file>

<file path=xl/sharedStrings.xml><?xml version="1.0" encoding="utf-8"?>
<sst xmlns="http://schemas.openxmlformats.org/spreadsheetml/2006/main" count="51" uniqueCount="35">
  <si>
    <t>Placa</t>
  </si>
  <si>
    <t>OKZ959</t>
  </si>
  <si>
    <t>OBI770</t>
  </si>
  <si>
    <t>OBG527</t>
  </si>
  <si>
    <t>OLO563</t>
  </si>
  <si>
    <t>OKZ914</t>
  </si>
  <si>
    <t>OBI772</t>
  </si>
  <si>
    <t>OBH309</t>
  </si>
  <si>
    <t>OLO562</t>
  </si>
  <si>
    <t>OLM971</t>
  </si>
  <si>
    <t>OBI771</t>
  </si>
  <si>
    <t>OBI720</t>
  </si>
  <si>
    <t>OLM972</t>
  </si>
  <si>
    <t>OBH314</t>
  </si>
  <si>
    <t>OBI768</t>
  </si>
  <si>
    <t>CORRIENTE</t>
  </si>
  <si>
    <t>A.C.P.M.</t>
  </si>
  <si>
    <t xml:space="preserve">PROYECCIÓN PRESUPUESTO </t>
  </si>
  <si>
    <t xml:space="preserve">PLAZO </t>
  </si>
  <si>
    <t>Tipo combustible</t>
  </si>
  <si>
    <t>TOTAL</t>
  </si>
  <si>
    <t>Total proyectado</t>
  </si>
  <si>
    <t>DETERMINACIÓN PRECIO DEL GALÓN DE ACUERDO CON EL AMP</t>
  </si>
  <si>
    <t>PRECIO CATEGORÍA A - GASOLINA</t>
  </si>
  <si>
    <t>Valor Con Estampillas</t>
  </si>
  <si>
    <t>PRECIO CATEGORÍA A - DIESEL</t>
  </si>
  <si>
    <t xml:space="preserve">OBG442 </t>
  </si>
  <si>
    <t>Descuento ofrecido Margen Mayorista</t>
  </si>
  <si>
    <t>Valor proyectado en meses</t>
  </si>
  <si>
    <t>https://creg.gov.co/publicaciones/15565/precios-de-combustibles-liquidos/</t>
  </si>
  <si>
    <t>TOPE COMBUSTIBLE MENSUAL</t>
  </si>
  <si>
    <t>Proyección 
Galones</t>
  </si>
  <si>
    <t>Vr unitario Junio 2025</t>
  </si>
  <si>
    <t>* El numero de galones puede variar de acuerdo con los precios establecidos en el Acuerdo Marco para el suministro de Combustible Nacional III - CEE-326-AMP-2022</t>
  </si>
  <si>
    <t>Precio galón MinMinas (julio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</si>
</sst>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_);_(&quot;$&quot;\ * \(#,##0\);_(&quot;$&quot;\ * &quot;-&quot;??_);_(@_)"/>
    <numFmt numFmtId="165" formatCode="_-&quot;$&quot;\ * #,##0_-;\-&quot;$&quot;\ * #,##0_-;_-&quot;$&quot;\ * &quot;-&quot;??_-;_-@_-"/>
    <numFmt numFmtId="166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 Light"/>
      <family val="1"/>
      <scheme val="major"/>
    </font>
    <font>
      <sz val="10"/>
      <name val="Calibri Light"/>
      <family val="2"/>
      <scheme val="major"/>
    </font>
    <font>
      <b/>
      <sz val="10"/>
      <name val="Calibri Light"/>
      <family val="1"/>
      <scheme val="maj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0.7999816888943144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</cellStyleXfs>
  <cellXfs count="54">
    <xf numFmtId="0" fontId="0" fillId="0" borderId="0" xfId="0"/>
    <xf numFmtId="1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0" xfId="0" applyFont="1" applyFill="1"/>
    <xf numFmtId="0" fontId="0" fillId="4" borderId="0" xfId="0" applyFill="1"/>
    <xf numFmtId="0" fontId="0" fillId="0" borderId="1" xfId="0" applyBorder="1" applyAlignment="1">
      <alignment wrapText="1"/>
    </xf>
    <xf numFmtId="0" fontId="5" fillId="2" borderId="2" xfId="4" applyFont="1" applyFill="1" applyBorder="1" applyAlignment="1">
      <alignment horizontal="center" vertical="center" wrapText="1"/>
    </xf>
    <xf numFmtId="0" fontId="5" fillId="2" borderId="3" xfId="4" applyFont="1" applyFill="1" applyBorder="1" applyAlignment="1">
      <alignment horizontal="center" vertical="center" wrapText="1"/>
    </xf>
    <xf numFmtId="0" fontId="5" fillId="3" borderId="3" xfId="4" applyFont="1" applyFill="1" applyBorder="1" applyAlignment="1">
      <alignment horizontal="center" vertical="center" wrapText="1"/>
    </xf>
    <xf numFmtId="0" fontId="5" fillId="3" borderId="8" xfId="4" applyFont="1" applyFill="1" applyBorder="1" applyAlignment="1">
      <alignment horizontal="center" vertical="center" wrapText="1"/>
    </xf>
    <xf numFmtId="43" fontId="0" fillId="4" borderId="1" xfId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wrapText="1"/>
    </xf>
    <xf numFmtId="1" fontId="0" fillId="4" borderId="9" xfId="0" applyNumberForma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43" fontId="0" fillId="4" borderId="9" xfId="1" applyFont="1" applyFill="1" applyBorder="1" applyAlignment="1">
      <alignment horizontal="center" vertical="center"/>
    </xf>
    <xf numFmtId="44" fontId="7" fillId="0" borderId="4" xfId="2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5" xfId="2" applyNumberFormat="1" applyFont="1" applyBorder="1" applyAlignment="1">
      <alignment horizontal="center" vertical="center"/>
    </xf>
    <xf numFmtId="44" fontId="2" fillId="5" borderId="1" xfId="0" applyNumberFormat="1" applyFont="1" applyFill="1" applyBorder="1" applyAlignment="1">
      <alignment vertical="center"/>
    </xf>
    <xf numFmtId="0" fontId="0" fillId="0" borderId="1" xfId="0" quotePrefix="1" applyBorder="1" applyAlignment="1">
      <alignment horizontal="left" wrapText="1"/>
    </xf>
    <xf numFmtId="0" fontId="3" fillId="4" borderId="0" xfId="0" applyFont="1" applyFill="1" applyAlignment="1">
      <alignment horizontal="center" vertical="center"/>
    </xf>
    <xf numFmtId="165" fontId="0" fillId="4" borderId="0" xfId="2" applyNumberFormat="1" applyFont="1" applyFill="1" applyBorder="1" applyAlignment="1">
      <alignment vertical="center"/>
    </xf>
    <xf numFmtId="44" fontId="0" fillId="4" borderId="0" xfId="2" applyFont="1" applyFill="1" applyBorder="1" applyAlignment="1">
      <alignment vertical="center"/>
    </xf>
    <xf numFmtId="165" fontId="2" fillId="4" borderId="0" xfId="0" applyNumberFormat="1" applyFont="1" applyFill="1" applyAlignment="1">
      <alignment vertical="center"/>
    </xf>
    <xf numFmtId="165" fontId="3" fillId="4" borderId="0" xfId="0" applyNumberFormat="1" applyFont="1" applyFill="1"/>
    <xf numFmtId="0" fontId="3" fillId="4" borderId="0" xfId="0" applyFont="1" applyFill="1" applyAlignment="1">
      <alignment wrapText="1"/>
    </xf>
    <xf numFmtId="0" fontId="8" fillId="4" borderId="0" xfId="5" applyFill="1"/>
    <xf numFmtId="44" fontId="0" fillId="6" borderId="1" xfId="2" applyFont="1" applyFill="1" applyBorder="1" applyAlignment="1">
      <alignment vertical="center"/>
    </xf>
    <xf numFmtId="164" fontId="0" fillId="4" borderId="1" xfId="2" applyNumberFormat="1" applyFont="1" applyFill="1" applyBorder="1" applyAlignment="1">
      <alignment vertical="center"/>
    </xf>
    <xf numFmtId="0" fontId="6" fillId="4" borderId="1" xfId="4" applyFont="1" applyFill="1" applyBorder="1" applyAlignment="1">
      <alignment horizontal="center" vertical="center" wrapText="1"/>
    </xf>
    <xf numFmtId="164" fontId="0" fillId="4" borderId="9" xfId="2" applyNumberFormat="1" applyFont="1" applyFill="1" applyBorder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2" applyNumberFormat="1" applyFont="1" applyFill="1"/>
    <xf numFmtId="9" fontId="0" fillId="0" borderId="0" xfId="3" applyFont="1" applyFill="1"/>
    <xf numFmtId="164" fontId="3" fillId="0" borderId="0" xfId="2" applyNumberFormat="1" applyFont="1" applyFill="1" applyBorder="1" applyAlignment="1">
      <alignment horizontal="center"/>
    </xf>
    <xf numFmtId="166" fontId="6" fillId="4" borderId="1" xfId="2" applyNumberFormat="1" applyFont="1" applyFill="1" applyBorder="1" applyAlignment="1">
      <alignment horizontal="center" vertical="center" wrapText="1"/>
    </xf>
    <xf numFmtId="43" fontId="0" fillId="4" borderId="11" xfId="1" applyFont="1" applyFill="1" applyBorder="1" applyAlignment="1">
      <alignment horizontal="center" vertical="center"/>
    </xf>
    <xf numFmtId="0" fontId="6" fillId="7" borderId="1" xfId="4" applyFont="1" applyFill="1" applyBorder="1" applyAlignment="1">
      <alignment horizontal="center" vertical="center" wrapText="1"/>
    </xf>
    <xf numFmtId="1" fontId="0" fillId="7" borderId="1" xfId="0" applyNumberFormat="1" applyFill="1" applyBorder="1" applyAlignment="1">
      <alignment horizontal="center" vertical="center"/>
    </xf>
    <xf numFmtId="166" fontId="6" fillId="7" borderId="1" xfId="2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43" fontId="0" fillId="7" borderId="1" xfId="1" applyFont="1" applyFill="1" applyBorder="1" applyAlignment="1">
      <alignment horizontal="center" vertical="center"/>
    </xf>
    <xf numFmtId="164" fontId="0" fillId="7" borderId="1" xfId="2" applyNumberFormat="1" applyFont="1" applyFill="1" applyBorder="1" applyAlignment="1">
      <alignment vertical="center"/>
    </xf>
    <xf numFmtId="0" fontId="7" fillId="0" borderId="2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44" fontId="0" fillId="0" borderId="1" xfId="2" applyFont="1" applyBorder="1" applyAlignment="1">
      <alignment vertical="center"/>
    </xf>
  </cellXfs>
  <cellStyles count="6">
    <cellStyle name="Hipervínculo" xfId="5" builtinId="8"/>
    <cellStyle name="Millares" xfId="1" builtinId="3"/>
    <cellStyle name="Moneda" xfId="2" builtinId="4"/>
    <cellStyle name="Normal" xfId="0" builtinId="0"/>
    <cellStyle name="Normal 2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16</xdr:row>
      <xdr:rowOff>114300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80078A2-9690-720F-3C6A-B5FA3032D2EE}"/>
            </a:ext>
          </a:extLst>
        </xdr:cNvPr>
        <xdr:cNvSpPr>
          <a:spLocks noChangeAspect="1" noChangeArrowheads="1"/>
        </xdr:cNvSpPr>
      </xdr:nvSpPr>
      <xdr:spPr bwMode="auto">
        <a:xfrm>
          <a:off x="13096875" y="317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11</xdr:col>
      <xdr:colOff>123825</xdr:colOff>
      <xdr:row>39</xdr:row>
      <xdr:rowOff>19857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81850" y="3171825"/>
          <a:ext cx="5581650" cy="5782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reg.gov.co/publicaciones/15565/precios-de-combustibles-liqui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showGridLines="0" tabSelected="1" view="pageBreakPreview" zoomScaleNormal="100" zoomScaleSheetLayoutView="100" workbookViewId="0">
      <selection activeCell="A19" sqref="A19:G19"/>
    </sheetView>
  </sheetViews>
  <sheetFormatPr baseColWidth="10" defaultRowHeight="15" x14ac:dyDescent="0.25"/>
  <cols>
    <col min="2" max="2" width="14.5703125" customWidth="1"/>
    <col min="3" max="3" width="23.5703125" customWidth="1"/>
    <col min="5" max="5" width="15" customWidth="1"/>
    <col min="7" max="7" width="18.5703125" customWidth="1"/>
    <col min="8" max="8" width="1.7109375" customWidth="1"/>
    <col min="9" max="9" width="56.5703125" customWidth="1"/>
    <col min="10" max="10" width="23.5703125" customWidth="1"/>
    <col min="11" max="11" width="1.7109375" customWidth="1"/>
  </cols>
  <sheetData>
    <row r="1" spans="1:11" ht="30" customHeight="1" thickBot="1" x14ac:dyDescent="0.3">
      <c r="A1" s="52" t="s">
        <v>17</v>
      </c>
      <c r="B1" s="52"/>
      <c r="C1" s="52"/>
      <c r="D1" s="52"/>
      <c r="E1" s="52"/>
      <c r="F1" s="52"/>
      <c r="G1" s="52"/>
      <c r="H1" s="4"/>
      <c r="I1" s="4"/>
      <c r="J1" s="4"/>
      <c r="K1" s="4"/>
    </row>
    <row r="2" spans="1:11" ht="39" thickBot="1" x14ac:dyDescent="0.3">
      <c r="A2" s="6" t="s">
        <v>0</v>
      </c>
      <c r="B2" s="7" t="s">
        <v>30</v>
      </c>
      <c r="C2" s="7" t="s">
        <v>18</v>
      </c>
      <c r="D2" s="8" t="s">
        <v>31</v>
      </c>
      <c r="E2" s="8" t="s">
        <v>19</v>
      </c>
      <c r="F2" s="8" t="s">
        <v>32</v>
      </c>
      <c r="G2" s="9" t="s">
        <v>28</v>
      </c>
      <c r="H2" s="4"/>
      <c r="I2" s="47" t="s">
        <v>22</v>
      </c>
      <c r="J2" s="48"/>
      <c r="K2" s="21"/>
    </row>
    <row r="3" spans="1:11" x14ac:dyDescent="0.25">
      <c r="A3" s="39" t="s">
        <v>26</v>
      </c>
      <c r="B3" s="40">
        <v>62</v>
      </c>
      <c r="C3" s="41">
        <v>5</v>
      </c>
      <c r="D3" s="40">
        <f>+C3*B3</f>
        <v>310</v>
      </c>
      <c r="E3" s="42" t="s">
        <v>16</v>
      </c>
      <c r="F3" s="43">
        <f>+$J$12</f>
        <v>10142.064315352698</v>
      </c>
      <c r="G3" s="44">
        <f t="shared" ref="G3:G17" si="0">+D3*F3</f>
        <v>3144039.9377593365</v>
      </c>
      <c r="H3" s="4"/>
      <c r="I3" s="4"/>
      <c r="J3" s="4"/>
      <c r="K3" s="4"/>
    </row>
    <row r="4" spans="1:11" x14ac:dyDescent="0.25">
      <c r="A4" s="30" t="s">
        <v>3</v>
      </c>
      <c r="B4" s="1">
        <v>49</v>
      </c>
      <c r="C4" s="37">
        <v>5</v>
      </c>
      <c r="D4" s="1">
        <f t="shared" ref="D4:D17" si="1">+C4*B4</f>
        <v>245</v>
      </c>
      <c r="E4" s="2" t="s">
        <v>15</v>
      </c>
      <c r="F4" s="10">
        <f>+$J$7</f>
        <v>15761.358921161827</v>
      </c>
      <c r="G4" s="29">
        <f t="shared" si="0"/>
        <v>3861532.9356846479</v>
      </c>
      <c r="H4" s="4"/>
      <c r="I4" s="3" t="s">
        <v>23</v>
      </c>
      <c r="J4" s="4"/>
      <c r="K4" s="4"/>
    </row>
    <row r="5" spans="1:11" x14ac:dyDescent="0.25">
      <c r="A5" s="30" t="s">
        <v>7</v>
      </c>
      <c r="B5" s="1">
        <v>85</v>
      </c>
      <c r="C5" s="37">
        <v>5</v>
      </c>
      <c r="D5" s="1">
        <f t="shared" si="1"/>
        <v>425</v>
      </c>
      <c r="E5" s="2" t="s">
        <v>15</v>
      </c>
      <c r="F5" s="10">
        <f>+$J$7</f>
        <v>15761.358921161827</v>
      </c>
      <c r="G5" s="29">
        <f t="shared" si="0"/>
        <v>6698577.5414937763</v>
      </c>
      <c r="H5" s="4"/>
      <c r="I5" s="5" t="s">
        <v>34</v>
      </c>
      <c r="J5" s="53">
        <v>16293</v>
      </c>
      <c r="K5" s="22"/>
    </row>
    <row r="6" spans="1:11" x14ac:dyDescent="0.25">
      <c r="A6" s="30" t="s">
        <v>13</v>
      </c>
      <c r="B6" s="1">
        <v>65</v>
      </c>
      <c r="C6" s="37">
        <v>5</v>
      </c>
      <c r="D6" s="1">
        <f t="shared" si="1"/>
        <v>325</v>
      </c>
      <c r="E6" s="2" t="s">
        <v>15</v>
      </c>
      <c r="F6" s="38">
        <f>+$J$7</f>
        <v>15761.358921161827</v>
      </c>
      <c r="G6" s="29">
        <f t="shared" si="0"/>
        <v>5122441.6493775938</v>
      </c>
      <c r="H6" s="4"/>
      <c r="I6" s="20" t="s">
        <v>27</v>
      </c>
      <c r="J6" s="28">
        <v>1099.05</v>
      </c>
      <c r="K6" s="23"/>
    </row>
    <row r="7" spans="1:11" x14ac:dyDescent="0.25">
      <c r="A7" s="39" t="s">
        <v>11</v>
      </c>
      <c r="B7" s="40">
        <v>67</v>
      </c>
      <c r="C7" s="41">
        <v>5</v>
      </c>
      <c r="D7" s="40">
        <f t="shared" si="1"/>
        <v>335</v>
      </c>
      <c r="E7" s="42" t="s">
        <v>16</v>
      </c>
      <c r="F7" s="43">
        <f>+$J$12</f>
        <v>10142.064315352698</v>
      </c>
      <c r="G7" s="44">
        <f t="shared" si="0"/>
        <v>3397591.5456431541</v>
      </c>
      <c r="H7" s="4"/>
      <c r="I7" s="11" t="s">
        <v>24</v>
      </c>
      <c r="J7" s="19">
        <f>(J5-J6)/(1-3.6%)</f>
        <v>15761.358921161827</v>
      </c>
      <c r="K7" s="24"/>
    </row>
    <row r="8" spans="1:11" x14ac:dyDescent="0.25">
      <c r="A8" s="30" t="s">
        <v>14</v>
      </c>
      <c r="B8" s="1">
        <v>75</v>
      </c>
      <c r="C8" s="37">
        <v>5</v>
      </c>
      <c r="D8" s="1">
        <f t="shared" si="1"/>
        <v>375</v>
      </c>
      <c r="E8" s="2" t="s">
        <v>15</v>
      </c>
      <c r="F8" s="10">
        <f>+$J$7</f>
        <v>15761.358921161827</v>
      </c>
      <c r="G8" s="29">
        <f t="shared" si="0"/>
        <v>5910509.5954356855</v>
      </c>
      <c r="H8" s="4"/>
      <c r="I8" s="26"/>
      <c r="J8" s="25"/>
      <c r="K8" s="25"/>
    </row>
    <row r="9" spans="1:11" x14ac:dyDescent="0.25">
      <c r="A9" s="39" t="s">
        <v>2</v>
      </c>
      <c r="B9" s="40">
        <v>92</v>
      </c>
      <c r="C9" s="41">
        <v>5</v>
      </c>
      <c r="D9" s="40">
        <f t="shared" si="1"/>
        <v>460</v>
      </c>
      <c r="E9" s="42" t="s">
        <v>16</v>
      </c>
      <c r="F9" s="43">
        <f>+$J$12</f>
        <v>10142.064315352698</v>
      </c>
      <c r="G9" s="44">
        <f t="shared" si="0"/>
        <v>4665349.5850622412</v>
      </c>
      <c r="H9" s="4"/>
      <c r="I9" s="3" t="s">
        <v>25</v>
      </c>
      <c r="J9" s="4"/>
      <c r="K9" s="4"/>
    </row>
    <row r="10" spans="1:11" x14ac:dyDescent="0.25">
      <c r="A10" s="39" t="s">
        <v>10</v>
      </c>
      <c r="B10" s="40">
        <v>97</v>
      </c>
      <c r="C10" s="41">
        <v>5</v>
      </c>
      <c r="D10" s="40">
        <f t="shared" si="1"/>
        <v>485</v>
      </c>
      <c r="E10" s="42" t="s">
        <v>16</v>
      </c>
      <c r="F10" s="43">
        <f>+$J$12</f>
        <v>10142.064315352698</v>
      </c>
      <c r="G10" s="44">
        <f t="shared" si="0"/>
        <v>4918901.1929460587</v>
      </c>
      <c r="H10" s="4"/>
      <c r="I10" s="5" t="s">
        <v>34</v>
      </c>
      <c r="J10" s="53">
        <v>10876</v>
      </c>
      <c r="K10" s="22"/>
    </row>
    <row r="11" spans="1:11" x14ac:dyDescent="0.25">
      <c r="A11" s="39" t="s">
        <v>6</v>
      </c>
      <c r="B11" s="40">
        <v>72</v>
      </c>
      <c r="C11" s="41">
        <v>5</v>
      </c>
      <c r="D11" s="40">
        <f t="shared" si="1"/>
        <v>360</v>
      </c>
      <c r="E11" s="42" t="s">
        <v>16</v>
      </c>
      <c r="F11" s="43">
        <f>+$J$12</f>
        <v>10142.064315352698</v>
      </c>
      <c r="G11" s="44">
        <f>+D11*F11</f>
        <v>3651143.1535269711</v>
      </c>
      <c r="H11" s="4"/>
      <c r="I11" s="20" t="s">
        <v>27</v>
      </c>
      <c r="J11" s="28">
        <v>1099.05</v>
      </c>
      <c r="K11" s="23"/>
    </row>
    <row r="12" spans="1:11" x14ac:dyDescent="0.25">
      <c r="A12" s="30" t="s">
        <v>5</v>
      </c>
      <c r="B12" s="1">
        <v>71</v>
      </c>
      <c r="C12" s="37">
        <v>5</v>
      </c>
      <c r="D12" s="1">
        <f t="shared" si="1"/>
        <v>355</v>
      </c>
      <c r="E12" s="2" t="s">
        <v>15</v>
      </c>
      <c r="F12" s="10">
        <f>+$J$7</f>
        <v>15761.358921161827</v>
      </c>
      <c r="G12" s="29">
        <f t="shared" si="0"/>
        <v>5595282.4170124484</v>
      </c>
      <c r="H12" s="4"/>
      <c r="I12" s="11" t="s">
        <v>24</v>
      </c>
      <c r="J12" s="19">
        <f>(J10-J11)/(1-3.6%)</f>
        <v>10142.064315352698</v>
      </c>
      <c r="K12" s="24"/>
    </row>
    <row r="13" spans="1:11" x14ac:dyDescent="0.25">
      <c r="A13" s="30" t="s">
        <v>1</v>
      </c>
      <c r="B13" s="1">
        <v>43</v>
      </c>
      <c r="C13" s="37">
        <v>5</v>
      </c>
      <c r="D13" s="1">
        <f t="shared" si="1"/>
        <v>215</v>
      </c>
      <c r="E13" s="2" t="s">
        <v>15</v>
      </c>
      <c r="F13" s="10">
        <f>+$J$7</f>
        <v>15761.358921161827</v>
      </c>
      <c r="G13" s="29">
        <f t="shared" si="0"/>
        <v>3388692.1680497928</v>
      </c>
      <c r="H13" s="4"/>
      <c r="I13" s="4"/>
      <c r="J13" s="4"/>
      <c r="K13" s="4"/>
    </row>
    <row r="14" spans="1:11" x14ac:dyDescent="0.25">
      <c r="A14" s="39" t="s">
        <v>9</v>
      </c>
      <c r="B14" s="40">
        <v>77</v>
      </c>
      <c r="C14" s="41">
        <v>5</v>
      </c>
      <c r="D14" s="40">
        <f t="shared" si="1"/>
        <v>385</v>
      </c>
      <c r="E14" s="42" t="s">
        <v>16</v>
      </c>
      <c r="F14" s="43">
        <f>+$J$12</f>
        <v>10142.064315352698</v>
      </c>
      <c r="G14" s="44">
        <f t="shared" si="0"/>
        <v>3904694.7614107886</v>
      </c>
      <c r="H14" s="4"/>
      <c r="I14" s="27" t="s">
        <v>29</v>
      </c>
      <c r="J14" s="4"/>
      <c r="K14" s="4"/>
    </row>
    <row r="15" spans="1:11" x14ac:dyDescent="0.25">
      <c r="A15" s="39" t="s">
        <v>12</v>
      </c>
      <c r="B15" s="40">
        <v>96</v>
      </c>
      <c r="C15" s="41">
        <v>5</v>
      </c>
      <c r="D15" s="40">
        <f t="shared" si="1"/>
        <v>480</v>
      </c>
      <c r="E15" s="42" t="s">
        <v>16</v>
      </c>
      <c r="F15" s="43">
        <f>+$J$12</f>
        <v>10142.064315352698</v>
      </c>
      <c r="G15" s="44">
        <f t="shared" si="0"/>
        <v>4868190.8713692948</v>
      </c>
      <c r="H15" s="4"/>
      <c r="I15" s="4"/>
      <c r="J15" s="4"/>
      <c r="K15" s="4"/>
    </row>
    <row r="16" spans="1:11" x14ac:dyDescent="0.25">
      <c r="A16" s="30" t="s">
        <v>8</v>
      </c>
      <c r="B16" s="1">
        <v>28</v>
      </c>
      <c r="C16" s="37">
        <v>5</v>
      </c>
      <c r="D16" s="1">
        <f t="shared" si="1"/>
        <v>140</v>
      </c>
      <c r="E16" s="2" t="s">
        <v>15</v>
      </c>
      <c r="F16" s="10">
        <f>+$J$7</f>
        <v>15761.358921161827</v>
      </c>
      <c r="G16" s="29">
        <f t="shared" si="0"/>
        <v>2206590.2489626557</v>
      </c>
      <c r="H16" s="4"/>
      <c r="I16" s="4"/>
      <c r="J16" s="4"/>
      <c r="K16" s="4"/>
    </row>
    <row r="17" spans="1:11" ht="15.75" thickBot="1" x14ac:dyDescent="0.3">
      <c r="A17" s="30" t="s">
        <v>4</v>
      </c>
      <c r="B17" s="12">
        <v>45</v>
      </c>
      <c r="C17" s="37">
        <v>5</v>
      </c>
      <c r="D17" s="12">
        <f t="shared" si="1"/>
        <v>225</v>
      </c>
      <c r="E17" s="13" t="s">
        <v>15</v>
      </c>
      <c r="F17" s="14">
        <f>+$J$7</f>
        <v>15761.358921161827</v>
      </c>
      <c r="G17" s="31">
        <f t="shared" si="0"/>
        <v>3546305.7572614113</v>
      </c>
      <c r="H17" s="4"/>
      <c r="I17" s="4"/>
      <c r="J17" s="4"/>
      <c r="K17" s="4"/>
    </row>
    <row r="18" spans="1:11" ht="48" customHeight="1" thickBot="1" x14ac:dyDescent="0.3">
      <c r="A18" s="45" t="s">
        <v>20</v>
      </c>
      <c r="B18" s="46">
        <f>SUM(B3:B17)</f>
        <v>1024</v>
      </c>
      <c r="C18" s="15" t="s">
        <v>21</v>
      </c>
      <c r="D18" s="16">
        <f>SUM(D3:D17)</f>
        <v>5120</v>
      </c>
      <c r="E18" s="17"/>
      <c r="F18" s="16"/>
      <c r="G18" s="18">
        <f>SUM(G3:G17)</f>
        <v>64879843.360995851</v>
      </c>
      <c r="H18" s="4"/>
      <c r="I18" s="4"/>
      <c r="J18" s="4"/>
      <c r="K18" s="4"/>
    </row>
    <row r="19" spans="1:11" ht="75" customHeight="1" thickBot="1" x14ac:dyDescent="0.3">
      <c r="A19" s="49" t="s">
        <v>33</v>
      </c>
      <c r="B19" s="50"/>
      <c r="C19" s="50"/>
      <c r="D19" s="50"/>
      <c r="E19" s="50"/>
      <c r="F19" s="50"/>
      <c r="G19" s="51"/>
      <c r="H19" s="4"/>
      <c r="I19" s="4"/>
      <c r="J19" s="4"/>
      <c r="K19" s="4"/>
    </row>
    <row r="20" spans="1:1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3" spans="1:11" x14ac:dyDescent="0.25">
      <c r="D23" s="32"/>
    </row>
    <row r="24" spans="1:11" x14ac:dyDescent="0.25">
      <c r="D24" s="33"/>
    </row>
    <row r="25" spans="1:11" x14ac:dyDescent="0.25">
      <c r="D25" s="34"/>
      <c r="E25" s="32"/>
    </row>
    <row r="26" spans="1:11" x14ac:dyDescent="0.25">
      <c r="G26" s="35"/>
    </row>
    <row r="27" spans="1:11" x14ac:dyDescent="0.25">
      <c r="F27" s="36"/>
      <c r="G27" s="35"/>
    </row>
    <row r="28" spans="1:11" x14ac:dyDescent="0.25">
      <c r="D28" s="34"/>
      <c r="E28" s="32"/>
    </row>
  </sheetData>
  <mergeCells count="3">
    <mergeCell ref="A1:G1"/>
    <mergeCell ref="I2:J2"/>
    <mergeCell ref="A19:G19"/>
  </mergeCells>
  <hyperlinks>
    <hyperlink ref="I14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landscape" r:id="rId2"/>
  <ignoredErrors>
    <ignoredError sqref="F7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zoomScale="70" zoomScaleNormal="70" workbookViewId="0">
      <selection activeCell="B2" sqref="B2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financiera)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Yenifer Prada Peña</dc:creator>
  <cp:lastModifiedBy>Pablo Andres Pacheco Rodriguez</cp:lastModifiedBy>
  <cp:lastPrinted>2025-07-02T17:29:57Z</cp:lastPrinted>
  <dcterms:created xsi:type="dcterms:W3CDTF">2022-04-19T13:11:49Z</dcterms:created>
  <dcterms:modified xsi:type="dcterms:W3CDTF">2025-07-21T16:48:21Z</dcterms:modified>
</cp:coreProperties>
</file>